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50" windowWidth="12735" windowHeight="12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13" i="1" l="1"/>
  <c r="F31" i="1" l="1"/>
  <c r="H30" i="1"/>
  <c r="F29" i="1"/>
  <c r="F27" i="1"/>
  <c r="H28" i="1" s="1"/>
  <c r="F25" i="1"/>
  <c r="H26" i="1" s="1"/>
  <c r="H24" i="1"/>
  <c r="H21" i="1" s="1"/>
  <c r="F23" i="1"/>
  <c r="H22" i="1"/>
  <c r="H18" i="1"/>
  <c r="H16" i="1"/>
  <c r="H14" i="1"/>
  <c r="H12" i="1"/>
  <c r="H10" i="1"/>
  <c r="C9" i="1"/>
  <c r="H8" i="1"/>
  <c r="C7" i="1"/>
  <c r="H6" i="1"/>
  <c r="C5" i="1"/>
  <c r="H4" i="1"/>
  <c r="C3" i="1"/>
  <c r="H1" i="1"/>
  <c r="H3" i="1" l="1"/>
  <c r="B1" i="1"/>
  <c r="E1" i="1"/>
  <c r="F1" i="1" l="1"/>
  <c r="O30" i="1" l="1"/>
  <c r="O29" i="1"/>
  <c r="O28" i="1"/>
  <c r="M30" i="1"/>
  <c r="M29" i="1"/>
  <c r="M28" i="1"/>
  <c r="O23" i="1"/>
  <c r="O22" i="1"/>
  <c r="O21" i="1"/>
  <c r="O20" i="1"/>
  <c r="M23" i="1"/>
  <c r="M22" i="1"/>
  <c r="M21" i="1"/>
  <c r="O18" i="1"/>
  <c r="O17" i="1"/>
  <c r="O16" i="1"/>
  <c r="O15" i="1"/>
  <c r="O14" i="1"/>
  <c r="O13" i="1"/>
  <c r="M18" i="1"/>
  <c r="M17" i="1"/>
  <c r="M16" i="1"/>
  <c r="M15" i="1"/>
  <c r="M14" i="1"/>
  <c r="M12" i="1"/>
  <c r="O12" i="1"/>
  <c r="O11" i="1"/>
  <c r="M11" i="1"/>
  <c r="Q11" i="1"/>
  <c r="Q23" i="1" l="1"/>
  <c r="Q22" i="1"/>
  <c r="Q21" i="1" l="1"/>
  <c r="M20" i="1"/>
  <c r="Q24" i="1"/>
  <c r="M24" i="1"/>
  <c r="Q30" i="1"/>
  <c r="Q29" i="1"/>
  <c r="Q18" i="1"/>
  <c r="Q20" i="1" l="1"/>
  <c r="P4" i="1"/>
  <c r="Q28" i="1"/>
  <c r="P6" i="1"/>
  <c r="Q13" i="1" l="1"/>
  <c r="Q14" i="1"/>
  <c r="Q15" i="1"/>
  <c r="Q16" i="1"/>
  <c r="Q17" i="1"/>
  <c r="Q12" i="1"/>
  <c r="P3" i="1" l="1"/>
  <c r="P5" i="1"/>
</calcChain>
</file>

<file path=xl/sharedStrings.xml><?xml version="1.0" encoding="utf-8"?>
<sst xmlns="http://schemas.openxmlformats.org/spreadsheetml/2006/main" count="112" uniqueCount="71">
  <si>
    <t>Fock</t>
  </si>
  <si>
    <t>B1</t>
  </si>
  <si>
    <t>B2</t>
  </si>
  <si>
    <t>H1</t>
  </si>
  <si>
    <t>Groß</t>
  </si>
  <si>
    <t>Vorliek</t>
  </si>
  <si>
    <t>H2</t>
  </si>
  <si>
    <t>B3</t>
  </si>
  <si>
    <t>H3</t>
  </si>
  <si>
    <t>H4</t>
  </si>
  <si>
    <t>H5</t>
  </si>
  <si>
    <t>H6</t>
  </si>
  <si>
    <t>H7</t>
  </si>
  <si>
    <t>H8</t>
  </si>
  <si>
    <t>B4</t>
  </si>
  <si>
    <t>B5</t>
  </si>
  <si>
    <t>B6</t>
  </si>
  <si>
    <t>B8</t>
  </si>
  <si>
    <t>Höhe</t>
  </si>
  <si>
    <t>B7</t>
  </si>
  <si>
    <t>Fläche</t>
  </si>
  <si>
    <t>Ratio</t>
  </si>
  <si>
    <t>GesamtFläche</t>
  </si>
  <si>
    <t>VB1</t>
  </si>
  <si>
    <t>VB2</t>
  </si>
  <si>
    <t>VB3</t>
  </si>
  <si>
    <t>VB4</t>
  </si>
  <si>
    <t>VH1</t>
  </si>
  <si>
    <t>VH2</t>
  </si>
  <si>
    <t>FB1</t>
  </si>
  <si>
    <t>FB2</t>
  </si>
  <si>
    <t>FB3</t>
  </si>
  <si>
    <t>FH1</t>
  </si>
  <si>
    <t>FH2</t>
  </si>
  <si>
    <t>FH3</t>
  </si>
  <si>
    <t>A1</t>
  </si>
  <si>
    <t>A2</t>
  </si>
  <si>
    <t>A3</t>
  </si>
  <si>
    <t>A4</t>
  </si>
  <si>
    <t>A5</t>
  </si>
  <si>
    <t>A6</t>
  </si>
  <si>
    <t>A7</t>
  </si>
  <si>
    <t>A8</t>
  </si>
  <si>
    <t>Fläche /Area (mm²)</t>
  </si>
  <si>
    <t>Masse /Dimensions (mm)</t>
  </si>
  <si>
    <t>Groß / Mainsail</t>
  </si>
  <si>
    <t>Vorlieksfläche / Luffarea</t>
  </si>
  <si>
    <t>VA1</t>
  </si>
  <si>
    <t>VA2</t>
  </si>
  <si>
    <t>VA3</t>
  </si>
  <si>
    <t>VA4</t>
  </si>
  <si>
    <t>VA5</t>
  </si>
  <si>
    <t>Fock / Jib</t>
  </si>
  <si>
    <t>FA1</t>
  </si>
  <si>
    <t>FA2</t>
  </si>
  <si>
    <t>FA3</t>
  </si>
  <si>
    <t xml:space="preserve">Gesamtfläche </t>
  </si>
  <si>
    <t>cm²</t>
  </si>
  <si>
    <t>mm</t>
  </si>
  <si>
    <t xml:space="preserve">Jib </t>
  </si>
  <si>
    <t xml:space="preserve">Rigghöhe </t>
  </si>
  <si>
    <t xml:space="preserve">Groß </t>
  </si>
  <si>
    <t>Height</t>
  </si>
  <si>
    <t>Main</t>
  </si>
  <si>
    <t xml:space="preserve">Area </t>
  </si>
  <si>
    <t>Fock : Groß</t>
  </si>
  <si>
    <t>Jib : Main</t>
  </si>
  <si>
    <t>Datum</t>
  </si>
  <si>
    <t>Date</t>
  </si>
  <si>
    <t>32/68</t>
  </si>
  <si>
    <t xml:space="preserve">C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</si>
</sst>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1" fillId="0" borderId="8" xfId="0" applyFont="1" applyBorder="1"/>
    <xf numFmtId="0" fontId="0" fillId="0" borderId="11" xfId="0" applyBorder="1"/>
    <xf numFmtId="0" fontId="0" fillId="0" borderId="3" xfId="0" applyBorder="1"/>
    <xf numFmtId="0" fontId="1" fillId="0" borderId="2" xfId="0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4" fontId="0" fillId="0" borderId="3" xfId="0" applyNumberForma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4" fillId="0" borderId="2" xfId="0" applyFont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2" xfId="0" applyBorder="1"/>
    <xf numFmtId="0" fontId="1" fillId="0" borderId="12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1" fillId="0" borderId="12" xfId="0" applyFont="1" applyBorder="1"/>
    <xf numFmtId="0" fontId="1" fillId="0" borderId="12" xfId="0" applyFont="1" applyFill="1" applyBorder="1" applyAlignment="1">
      <alignment horizontal="left"/>
    </xf>
    <xf numFmtId="0" fontId="2" fillId="0" borderId="2" xfId="0" applyFont="1" applyBorder="1"/>
    <xf numFmtId="0" fontId="0" fillId="0" borderId="7" xfId="0" applyBorder="1" applyAlignment="1">
      <alignment horizontal="left"/>
    </xf>
    <xf numFmtId="0" fontId="1" fillId="0" borderId="9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5" xfId="0" applyBorder="1"/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/>
    <xf numFmtId="0" fontId="4" fillId="0" borderId="5" xfId="0" applyFont="1" applyBorder="1"/>
    <xf numFmtId="2" fontId="0" fillId="0" borderId="4" xfId="0" applyNumberFormat="1" applyFont="1" applyBorder="1" applyAlignment="1">
      <alignment horizontal="left"/>
    </xf>
    <xf numFmtId="2" fontId="0" fillId="0" borderId="0" xfId="0" applyNumberFormat="1"/>
    <xf numFmtId="0" fontId="0" fillId="0" borderId="10" xfId="0" applyBorder="1"/>
    <xf numFmtId="0" fontId="1" fillId="0" borderId="9" xfId="0" applyFont="1" applyBorder="1"/>
    <xf numFmtId="0" fontId="1" fillId="0" borderId="3" xfId="0" applyFont="1" applyBorder="1"/>
    <xf numFmtId="0" fontId="1" fillId="0" borderId="6" xfId="0" applyFont="1" applyBorder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15" xfId="0" applyBorder="1"/>
    <xf numFmtId="0" fontId="1" fillId="0" borderId="15" xfId="0" applyFont="1" applyBorder="1" applyAlignment="1">
      <alignment horizontal="right"/>
    </xf>
    <xf numFmtId="1" fontId="0" fillId="0" borderId="15" xfId="0" applyNumberFormat="1" applyBorder="1"/>
    <xf numFmtId="0" fontId="1" fillId="0" borderId="16" xfId="0" applyFont="1" applyBorder="1"/>
    <xf numFmtId="1" fontId="0" fillId="0" borderId="17" xfId="0" applyNumberFormat="1" applyBorder="1"/>
    <xf numFmtId="0" fontId="0" fillId="0" borderId="19" xfId="0" applyBorder="1"/>
    <xf numFmtId="0" fontId="0" fillId="0" borderId="20" xfId="0" applyBorder="1"/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" fontId="0" fillId="0" borderId="19" xfId="0" applyNumberFormat="1" applyBorder="1"/>
    <xf numFmtId="1" fontId="0" fillId="0" borderId="20" xfId="0" applyNumberFormat="1" applyBorder="1"/>
    <xf numFmtId="1" fontId="1" fillId="0" borderId="15" xfId="0" applyNumberFormat="1" applyFont="1" applyBorder="1" applyAlignment="1">
      <alignment horizontal="right"/>
    </xf>
    <xf numFmtId="1" fontId="1" fillId="0" borderId="19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1" xfId="0" applyFont="1" applyBorder="1"/>
    <xf numFmtId="1" fontId="0" fillId="0" borderId="22" xfId="0" applyNumberFormat="1" applyBorder="1"/>
    <xf numFmtId="0" fontId="1" fillId="0" borderId="23" xfId="0" applyFont="1" applyBorder="1"/>
    <xf numFmtId="1" fontId="0" fillId="0" borderId="24" xfId="0" applyNumberFormat="1" applyBorder="1"/>
    <xf numFmtId="0" fontId="1" fillId="0" borderId="16" xfId="0" applyFont="1" applyFill="1" applyBorder="1"/>
    <xf numFmtId="0" fontId="1" fillId="0" borderId="21" xfId="0" applyFont="1" applyFill="1" applyBorder="1"/>
    <xf numFmtId="0" fontId="1" fillId="0" borderId="25" xfId="0" applyFont="1" applyFill="1" applyBorder="1"/>
    <xf numFmtId="0" fontId="0" fillId="0" borderId="26" xfId="0" applyBorder="1"/>
    <xf numFmtId="1" fontId="0" fillId="0" borderId="26" xfId="0" applyNumberFormat="1" applyBorder="1"/>
    <xf numFmtId="0" fontId="1" fillId="0" borderId="26" xfId="0" applyFont="1" applyBorder="1" applyAlignment="1">
      <alignment horizontal="right"/>
    </xf>
    <xf numFmtId="1" fontId="0" fillId="0" borderId="27" xfId="0" applyNumberFormat="1" applyBorder="1"/>
    <xf numFmtId="0" fontId="1" fillId="0" borderId="26" xfId="0" applyFont="1" applyFill="1" applyBorder="1" applyAlignment="1">
      <alignment horizontal="right"/>
    </xf>
    <xf numFmtId="0" fontId="0" fillId="0" borderId="29" xfId="0" applyBorder="1"/>
    <xf numFmtId="1" fontId="0" fillId="0" borderId="29" xfId="0" applyNumberFormat="1" applyBorder="1"/>
    <xf numFmtId="0" fontId="0" fillId="0" borderId="30" xfId="0" applyBorder="1"/>
    <xf numFmtId="0" fontId="0" fillId="0" borderId="35" xfId="0" applyBorder="1"/>
    <xf numFmtId="0" fontId="0" fillId="0" borderId="36" xfId="0" applyBorder="1"/>
    <xf numFmtId="1" fontId="0" fillId="0" borderId="36" xfId="0" applyNumberFormat="1" applyBorder="1"/>
    <xf numFmtId="1" fontId="0" fillId="0" borderId="29" xfId="0" applyNumberFormat="1" applyBorder="1" applyAlignment="1">
      <alignment horizontal="right"/>
    </xf>
    <xf numFmtId="0" fontId="0" fillId="0" borderId="31" xfId="0" applyFill="1" applyBorder="1"/>
    <xf numFmtId="0" fontId="0" fillId="0" borderId="31" xfId="0" applyBorder="1"/>
    <xf numFmtId="0" fontId="0" fillId="0" borderId="36" xfId="0" applyFill="1" applyBorder="1"/>
    <xf numFmtId="49" fontId="0" fillId="0" borderId="36" xfId="0" applyNumberFormat="1" applyBorder="1" applyAlignment="1">
      <alignment horizontal="right"/>
    </xf>
    <xf numFmtId="0" fontId="0" fillId="0" borderId="37" xfId="0" applyBorder="1"/>
    <xf numFmtId="0" fontId="5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5" fontId="0" fillId="0" borderId="39" xfId="0" applyNumberForma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3" fillId="0" borderId="4" xfId="0" applyFont="1" applyBorder="1"/>
    <xf numFmtId="2" fontId="3" fillId="0" borderId="4" xfId="0" applyNumberFormat="1" applyFont="1" applyBorder="1"/>
    <xf numFmtId="2" fontId="0" fillId="0" borderId="1" xfId="0" applyNumberFormat="1" applyBorder="1"/>
    <xf numFmtId="0" fontId="0" fillId="0" borderId="13" xfId="0" applyBorder="1"/>
    <xf numFmtId="0" fontId="0" fillId="0" borderId="14" xfId="0" applyBorder="1"/>
    <xf numFmtId="2" fontId="0" fillId="0" borderId="11" xfId="0" applyNumberFormat="1" applyBorder="1"/>
    <xf numFmtId="2" fontId="0" fillId="0" borderId="4" xfId="0" applyNumberFormat="1" applyBorder="1"/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I1" workbookViewId="0">
      <selection activeCell="J20" sqref="J20"/>
    </sheetView>
  </sheetViews>
  <sheetFormatPr baseColWidth="10" defaultRowHeight="15" x14ac:dyDescent="0.25"/>
  <cols>
    <col min="1" max="1" width="14.85546875" customWidth="1"/>
    <col min="8" max="8" width="11.42578125" style="34"/>
    <col min="12" max="12" width="10.7109375" customWidth="1"/>
    <col min="13" max="13" width="8.7109375" customWidth="1"/>
    <col min="14" max="14" width="10.7109375" customWidth="1"/>
    <col min="15" max="15" width="8.7109375" style="39" customWidth="1"/>
    <col min="16" max="16" width="10.7109375" customWidth="1"/>
    <col min="17" max="17" width="8.7109375" customWidth="1"/>
  </cols>
  <sheetData>
    <row r="1" spans="1:17" ht="21.75" thickBot="1" x14ac:dyDescent="0.4">
      <c r="A1" s="9" t="s">
        <v>22</v>
      </c>
      <c r="B1" s="85">
        <f>(C3+H3)</f>
        <v>1806.45</v>
      </c>
      <c r="C1" s="8"/>
      <c r="D1" s="10" t="s">
        <v>21</v>
      </c>
      <c r="E1" s="11">
        <f>C3/B1</f>
        <v>0.32314760995322317</v>
      </c>
      <c r="F1" s="12">
        <f>H3/B1</f>
        <v>0.67685239004677689</v>
      </c>
      <c r="G1" s="13" t="s">
        <v>18</v>
      </c>
      <c r="H1" s="33">
        <f>F5+F7+F9+F11+F13+F15+F17+F19</f>
        <v>700</v>
      </c>
      <c r="L1" s="101" t="s">
        <v>70</v>
      </c>
      <c r="M1" s="102"/>
      <c r="N1" s="102"/>
      <c r="O1" s="102"/>
      <c r="P1" s="103"/>
      <c r="Q1" s="104"/>
    </row>
    <row r="2" spans="1:17" ht="15.75" customHeight="1" thickBot="1" x14ac:dyDescent="0.4">
      <c r="L2" s="83" t="s">
        <v>67</v>
      </c>
      <c r="M2" s="84"/>
      <c r="N2" s="84" t="s">
        <v>68</v>
      </c>
      <c r="O2" s="80"/>
      <c r="P2" s="82">
        <v>43183</v>
      </c>
      <c r="Q2" s="81"/>
    </row>
    <row r="3" spans="1:17" ht="15.75" customHeight="1" thickBot="1" x14ac:dyDescent="0.3">
      <c r="A3" s="22" t="s">
        <v>0</v>
      </c>
      <c r="B3" s="37" t="s">
        <v>20</v>
      </c>
      <c r="C3" s="86">
        <f>SUM(C5:C13)</f>
        <v>583.75</v>
      </c>
      <c r="E3" s="32" t="s">
        <v>4</v>
      </c>
      <c r="F3" s="4"/>
      <c r="G3" s="38" t="s">
        <v>20</v>
      </c>
      <c r="H3" s="87">
        <f>H4+H6+H8+H10+H12+H14+H16+H18+H21</f>
        <v>1222.7</v>
      </c>
      <c r="L3" s="70" t="s">
        <v>56</v>
      </c>
      <c r="M3" s="68"/>
      <c r="N3" s="68" t="s">
        <v>64</v>
      </c>
      <c r="O3" s="69"/>
      <c r="P3" s="74">
        <f>B1</f>
        <v>1806.45</v>
      </c>
      <c r="Q3" s="75" t="s">
        <v>57</v>
      </c>
    </row>
    <row r="4" spans="1:17" ht="15.75" thickBot="1" x14ac:dyDescent="0.3">
      <c r="A4" s="17"/>
      <c r="B4" s="18" t="s">
        <v>29</v>
      </c>
      <c r="C4" s="17"/>
      <c r="E4" s="26"/>
      <c r="F4" s="27" t="s">
        <v>1</v>
      </c>
      <c r="G4" s="23">
        <v>40</v>
      </c>
      <c r="H4" s="88">
        <f>(G4+G6)*F5/2/100</f>
        <v>11</v>
      </c>
      <c r="L4" s="70" t="s">
        <v>0</v>
      </c>
      <c r="M4" s="68"/>
      <c r="N4" s="68" t="s">
        <v>59</v>
      </c>
      <c r="O4" s="69"/>
      <c r="P4" s="74">
        <f>C3</f>
        <v>583.75</v>
      </c>
      <c r="Q4" s="76" t="s">
        <v>57</v>
      </c>
    </row>
    <row r="5" spans="1:17" ht="15.75" thickBot="1" x14ac:dyDescent="0.3">
      <c r="A5" s="20" t="s">
        <v>32</v>
      </c>
      <c r="B5" s="19">
        <v>20</v>
      </c>
      <c r="C5" s="89">
        <f>((B5+B7)*A6/2)/100</f>
        <v>280.5</v>
      </c>
      <c r="E5" s="28" t="s">
        <v>3</v>
      </c>
      <c r="F5" s="15">
        <v>20</v>
      </c>
      <c r="G5" s="2"/>
      <c r="H5" s="88"/>
      <c r="L5" s="70" t="s">
        <v>61</v>
      </c>
      <c r="M5" s="68"/>
      <c r="N5" s="68" t="s">
        <v>63</v>
      </c>
      <c r="O5" s="69"/>
      <c r="P5" s="74">
        <f>H3</f>
        <v>1222.7</v>
      </c>
      <c r="Q5" s="76" t="s">
        <v>57</v>
      </c>
    </row>
    <row r="6" spans="1:17" ht="15.75" thickBot="1" x14ac:dyDescent="0.3">
      <c r="A6" s="19">
        <v>330</v>
      </c>
      <c r="B6" s="18" t="s">
        <v>30</v>
      </c>
      <c r="C6" s="89"/>
      <c r="E6" s="6"/>
      <c r="F6" s="16" t="s">
        <v>2</v>
      </c>
      <c r="G6" s="25">
        <v>70</v>
      </c>
      <c r="H6" s="88">
        <f t="shared" ref="H6:H16" si="0">(G6+G8)*F7/2/100</f>
        <v>42.5</v>
      </c>
      <c r="L6" s="70" t="s">
        <v>60</v>
      </c>
      <c r="M6" s="68"/>
      <c r="N6" s="68" t="s">
        <v>62</v>
      </c>
      <c r="O6" s="69"/>
      <c r="P6" s="74">
        <f>H1</f>
        <v>700</v>
      </c>
      <c r="Q6" s="76" t="s">
        <v>58</v>
      </c>
    </row>
    <row r="7" spans="1:17" ht="15.75" thickBot="1" x14ac:dyDescent="0.3">
      <c r="A7" s="20" t="s">
        <v>33</v>
      </c>
      <c r="B7" s="19">
        <v>150</v>
      </c>
      <c r="C7" s="89">
        <f t="shared" ref="C7:C9" si="1">((B7+B9)*A8/2)/100</f>
        <v>284.75</v>
      </c>
      <c r="E7" s="28" t="s">
        <v>6</v>
      </c>
      <c r="F7" s="15">
        <v>50</v>
      </c>
      <c r="G7" s="2"/>
      <c r="H7" s="88"/>
      <c r="L7" s="71" t="s">
        <v>65</v>
      </c>
      <c r="M7" s="72"/>
      <c r="N7" s="77" t="s">
        <v>66</v>
      </c>
      <c r="O7" s="73"/>
      <c r="P7" s="78" t="s">
        <v>69</v>
      </c>
      <c r="Q7" s="79"/>
    </row>
    <row r="8" spans="1:17" ht="15.75" thickBot="1" x14ac:dyDescent="0.3">
      <c r="A8" s="19">
        <v>170</v>
      </c>
      <c r="B8" s="21" t="s">
        <v>31</v>
      </c>
      <c r="C8" s="89"/>
      <c r="E8" s="6"/>
      <c r="F8" s="16" t="s">
        <v>7</v>
      </c>
      <c r="G8" s="25">
        <v>100</v>
      </c>
      <c r="H8" s="88">
        <f t="shared" si="0"/>
        <v>162.5</v>
      </c>
    </row>
    <row r="9" spans="1:17" ht="15.75" thickBot="1" x14ac:dyDescent="0.3">
      <c r="A9" s="20" t="s">
        <v>34</v>
      </c>
      <c r="B9" s="19">
        <v>185</v>
      </c>
      <c r="C9" s="90">
        <f t="shared" si="1"/>
        <v>18.5</v>
      </c>
      <c r="E9" s="28" t="s">
        <v>8</v>
      </c>
      <c r="F9" s="15">
        <v>130</v>
      </c>
      <c r="G9" s="2"/>
      <c r="H9" s="88"/>
      <c r="L9" s="105" t="s">
        <v>45</v>
      </c>
      <c r="M9" s="106"/>
      <c r="N9" s="106"/>
      <c r="O9" s="106"/>
      <c r="P9" s="106"/>
      <c r="Q9" s="107"/>
    </row>
    <row r="10" spans="1:17" ht="15.75" thickBot="1" x14ac:dyDescent="0.3">
      <c r="A10" s="19">
        <v>20</v>
      </c>
      <c r="B10" s="3"/>
      <c r="C10" s="3"/>
      <c r="E10" s="6"/>
      <c r="F10" s="16" t="s">
        <v>14</v>
      </c>
      <c r="G10" s="25">
        <v>150</v>
      </c>
      <c r="H10" s="88">
        <f t="shared" si="0"/>
        <v>297.5</v>
      </c>
      <c r="L10" s="96" t="s">
        <v>44</v>
      </c>
      <c r="M10" s="97"/>
      <c r="N10" s="97"/>
      <c r="O10" s="98"/>
      <c r="P10" s="99" t="s">
        <v>43</v>
      </c>
      <c r="Q10" s="100"/>
    </row>
    <row r="11" spans="1:17" x14ac:dyDescent="0.25">
      <c r="A11" s="3"/>
      <c r="B11" s="3"/>
      <c r="C11" s="3"/>
      <c r="E11" s="28" t="s">
        <v>9</v>
      </c>
      <c r="F11" s="15">
        <v>170</v>
      </c>
      <c r="G11" s="2"/>
      <c r="H11" s="88"/>
      <c r="L11" s="44" t="s">
        <v>3</v>
      </c>
      <c r="M11" s="41">
        <f>F5</f>
        <v>20</v>
      </c>
      <c r="N11" s="42" t="s">
        <v>1</v>
      </c>
      <c r="O11" s="43">
        <f>G4</f>
        <v>40</v>
      </c>
      <c r="P11" s="52" t="s">
        <v>35</v>
      </c>
      <c r="Q11" s="45">
        <f>H4</f>
        <v>11</v>
      </c>
    </row>
    <row r="12" spans="1:17" x14ac:dyDescent="0.25">
      <c r="A12" s="3"/>
      <c r="B12" s="3"/>
      <c r="C12" s="3"/>
      <c r="E12" s="6"/>
      <c r="F12" s="16" t="s">
        <v>15</v>
      </c>
      <c r="G12" s="25">
        <v>200</v>
      </c>
      <c r="H12" s="88">
        <f t="shared" si="0"/>
        <v>369.75</v>
      </c>
      <c r="L12" s="56" t="s">
        <v>6</v>
      </c>
      <c r="M12" s="46">
        <f>F7</f>
        <v>50</v>
      </c>
      <c r="N12" s="48" t="s">
        <v>2</v>
      </c>
      <c r="O12" s="50">
        <f>G6</f>
        <v>70</v>
      </c>
      <c r="P12" s="48" t="s">
        <v>36</v>
      </c>
      <c r="Q12" s="57">
        <f>H6</f>
        <v>42.5</v>
      </c>
    </row>
    <row r="13" spans="1:17" x14ac:dyDescent="0.25">
      <c r="C13" s="3"/>
      <c r="E13" s="28" t="s">
        <v>10</v>
      </c>
      <c r="F13" s="15">
        <v>170</v>
      </c>
      <c r="G13" s="2"/>
      <c r="H13" s="88"/>
      <c r="L13" s="56" t="s">
        <v>8</v>
      </c>
      <c r="M13" s="46">
        <f>F9</f>
        <v>130</v>
      </c>
      <c r="N13" s="48" t="s">
        <v>7</v>
      </c>
      <c r="O13" s="50">
        <f>G8</f>
        <v>100</v>
      </c>
      <c r="P13" s="53" t="s">
        <v>37</v>
      </c>
      <c r="Q13" s="57">
        <f>H8</f>
        <v>162.5</v>
      </c>
    </row>
    <row r="14" spans="1:17" ht="12.75" customHeight="1" x14ac:dyDescent="0.25">
      <c r="E14" s="6"/>
      <c r="F14" s="16" t="s">
        <v>16</v>
      </c>
      <c r="G14" s="25">
        <v>235</v>
      </c>
      <c r="H14" s="88">
        <f t="shared" si="0"/>
        <v>192</v>
      </c>
      <c r="L14" s="56" t="s">
        <v>9</v>
      </c>
      <c r="M14" s="46">
        <f>F11</f>
        <v>170</v>
      </c>
      <c r="N14" s="48" t="s">
        <v>14</v>
      </c>
      <c r="O14" s="50">
        <f>G10</f>
        <v>150</v>
      </c>
      <c r="P14" s="48" t="s">
        <v>38</v>
      </c>
      <c r="Q14" s="57">
        <f>H10</f>
        <v>297.5</v>
      </c>
    </row>
    <row r="15" spans="1:17" x14ac:dyDescent="0.25">
      <c r="E15" s="28" t="s">
        <v>11</v>
      </c>
      <c r="F15" s="15">
        <v>80</v>
      </c>
      <c r="G15" s="2"/>
      <c r="H15" s="88"/>
      <c r="L15" s="56" t="s">
        <v>10</v>
      </c>
      <c r="M15" s="46">
        <f>F13</f>
        <v>170</v>
      </c>
      <c r="N15" s="48" t="s">
        <v>15</v>
      </c>
      <c r="O15" s="50">
        <f>G12</f>
        <v>200</v>
      </c>
      <c r="P15" s="53" t="s">
        <v>39</v>
      </c>
      <c r="Q15" s="57">
        <f>H12</f>
        <v>369.75</v>
      </c>
    </row>
    <row r="16" spans="1:17" x14ac:dyDescent="0.25">
      <c r="E16" s="6"/>
      <c r="F16" s="16" t="s">
        <v>19</v>
      </c>
      <c r="G16" s="25">
        <v>245</v>
      </c>
      <c r="H16" s="88">
        <f t="shared" si="0"/>
        <v>117.25</v>
      </c>
      <c r="L16" s="56" t="s">
        <v>11</v>
      </c>
      <c r="M16" s="46">
        <f>F15</f>
        <v>80</v>
      </c>
      <c r="N16" s="48" t="s">
        <v>16</v>
      </c>
      <c r="O16" s="50">
        <f>G14</f>
        <v>235</v>
      </c>
      <c r="P16" s="48" t="s">
        <v>40</v>
      </c>
      <c r="Q16" s="57">
        <f>H14</f>
        <v>192</v>
      </c>
    </row>
    <row r="17" spans="4:21" x14ac:dyDescent="0.25">
      <c r="E17" s="28" t="s">
        <v>12</v>
      </c>
      <c r="F17" s="15">
        <v>70</v>
      </c>
      <c r="G17" s="2"/>
      <c r="H17" s="88"/>
      <c r="L17" s="56" t="s">
        <v>12</v>
      </c>
      <c r="M17" s="46">
        <f>F17</f>
        <v>70</v>
      </c>
      <c r="N17" s="48" t="s">
        <v>19</v>
      </c>
      <c r="O17" s="50">
        <f>G16</f>
        <v>245</v>
      </c>
      <c r="P17" s="53" t="s">
        <v>41</v>
      </c>
      <c r="Q17" s="57">
        <f>H16</f>
        <v>117.25</v>
      </c>
    </row>
    <row r="18" spans="4:21" x14ac:dyDescent="0.25">
      <c r="E18" s="6"/>
      <c r="F18" s="16" t="s">
        <v>17</v>
      </c>
      <c r="G18" s="25">
        <v>90</v>
      </c>
      <c r="H18" s="88">
        <f>(G18*F19)/2/100</f>
        <v>4.5</v>
      </c>
      <c r="L18" s="58" t="s">
        <v>13</v>
      </c>
      <c r="M18" s="47">
        <f>F19</f>
        <v>10</v>
      </c>
      <c r="N18" s="49" t="s">
        <v>17</v>
      </c>
      <c r="O18" s="51">
        <f>G18</f>
        <v>90</v>
      </c>
      <c r="P18" s="49" t="s">
        <v>42</v>
      </c>
      <c r="Q18" s="59">
        <f>H18</f>
        <v>4.5</v>
      </c>
    </row>
    <row r="19" spans="4:21" ht="15.75" thickBot="1" x14ac:dyDescent="0.3">
      <c r="E19" s="24" t="s">
        <v>13</v>
      </c>
      <c r="F19" s="29">
        <v>10</v>
      </c>
      <c r="G19" s="7"/>
      <c r="H19" s="91"/>
      <c r="L19" s="108" t="s">
        <v>46</v>
      </c>
      <c r="M19" s="109"/>
      <c r="N19" s="109"/>
      <c r="O19" s="109"/>
      <c r="P19" s="109"/>
      <c r="Q19" s="110"/>
    </row>
    <row r="20" spans="4:21" ht="15.75" thickBot="1" x14ac:dyDescent="0.3">
      <c r="E20" s="1"/>
      <c r="F20" s="30"/>
      <c r="L20" s="60" t="s">
        <v>27</v>
      </c>
      <c r="M20" s="41">
        <f>F23</f>
        <v>70</v>
      </c>
      <c r="N20" s="54" t="s">
        <v>23</v>
      </c>
      <c r="O20" s="43">
        <f>G22</f>
        <v>3</v>
      </c>
      <c r="P20" s="42" t="s">
        <v>47</v>
      </c>
      <c r="Q20" s="45">
        <f>H22</f>
        <v>1.05</v>
      </c>
    </row>
    <row r="21" spans="4:21" ht="15.75" thickBot="1" x14ac:dyDescent="0.3">
      <c r="E21" s="14" t="s">
        <v>5</v>
      </c>
      <c r="F21" s="8"/>
      <c r="G21" s="37" t="s">
        <v>20</v>
      </c>
      <c r="H21" s="92">
        <f>SUM(H22:H31)</f>
        <v>25.7</v>
      </c>
      <c r="L21" s="61" t="s">
        <v>8</v>
      </c>
      <c r="M21" s="46">
        <f>F9</f>
        <v>130</v>
      </c>
      <c r="N21" s="55" t="s">
        <v>24</v>
      </c>
      <c r="O21" s="50">
        <f>G24</f>
        <v>8</v>
      </c>
      <c r="P21" s="48" t="s">
        <v>48</v>
      </c>
      <c r="Q21" s="57">
        <f>H24</f>
        <v>3.85</v>
      </c>
    </row>
    <row r="22" spans="4:21" x14ac:dyDescent="0.25">
      <c r="E22" s="5"/>
      <c r="F22" s="31" t="s">
        <v>23</v>
      </c>
      <c r="G22" s="3">
        <v>3</v>
      </c>
      <c r="H22" s="88">
        <f>G22*F23/2/100</f>
        <v>1.05</v>
      </c>
      <c r="L22" s="61" t="s">
        <v>9</v>
      </c>
      <c r="M22" s="46">
        <f>F11</f>
        <v>170</v>
      </c>
      <c r="N22" s="55" t="s">
        <v>25</v>
      </c>
      <c r="O22" s="50">
        <f>G26</f>
        <v>6</v>
      </c>
      <c r="P22" s="48" t="s">
        <v>49</v>
      </c>
      <c r="Q22" s="57">
        <f>H26</f>
        <v>9.1</v>
      </c>
      <c r="U22" s="40"/>
    </row>
    <row r="23" spans="4:21" x14ac:dyDescent="0.25">
      <c r="E23" s="6" t="s">
        <v>27</v>
      </c>
      <c r="F23" s="3">
        <f>F5+F7</f>
        <v>70</v>
      </c>
      <c r="G23" s="3"/>
      <c r="H23" s="88"/>
      <c r="L23" s="61" t="s">
        <v>10</v>
      </c>
      <c r="M23" s="46">
        <f>F13</f>
        <v>170</v>
      </c>
      <c r="N23" s="55" t="s">
        <v>26</v>
      </c>
      <c r="O23" s="50">
        <f>G28</f>
        <v>4</v>
      </c>
      <c r="P23" s="48" t="s">
        <v>50</v>
      </c>
      <c r="Q23" s="57">
        <f>H28</f>
        <v>8.5</v>
      </c>
    </row>
    <row r="24" spans="4:21" ht="15.75" thickBot="1" x14ac:dyDescent="0.3">
      <c r="E24" s="5"/>
      <c r="F24" s="31" t="s">
        <v>24</v>
      </c>
      <c r="G24" s="3">
        <v>8</v>
      </c>
      <c r="H24" s="88">
        <f>(G22+G24)*F23/2/100</f>
        <v>3.85</v>
      </c>
      <c r="L24" s="62" t="s">
        <v>28</v>
      </c>
      <c r="M24" s="63">
        <f>F31</f>
        <v>160</v>
      </c>
      <c r="N24" s="63"/>
      <c r="O24" s="64"/>
      <c r="P24" s="65" t="s">
        <v>51</v>
      </c>
      <c r="Q24" s="66">
        <f>H30</f>
        <v>3.2</v>
      </c>
    </row>
    <row r="25" spans="4:21" ht="15.75" thickBot="1" x14ac:dyDescent="0.3">
      <c r="D25" s="3"/>
      <c r="E25" s="6" t="s">
        <v>8</v>
      </c>
      <c r="F25" s="3">
        <f>F9</f>
        <v>130</v>
      </c>
      <c r="G25" s="3"/>
      <c r="H25" s="88"/>
    </row>
    <row r="26" spans="4:21" x14ac:dyDescent="0.25">
      <c r="E26" s="5"/>
      <c r="F26" s="31" t="s">
        <v>25</v>
      </c>
      <c r="G26" s="3">
        <v>6</v>
      </c>
      <c r="H26" s="88">
        <f t="shared" ref="H26:H28" si="2">(G24+G26)*F25/2/100</f>
        <v>9.1</v>
      </c>
      <c r="L26" s="93" t="s">
        <v>52</v>
      </c>
      <c r="M26" s="94"/>
      <c r="N26" s="94"/>
      <c r="O26" s="94"/>
      <c r="P26" s="94"/>
      <c r="Q26" s="95"/>
    </row>
    <row r="27" spans="4:21" x14ac:dyDescent="0.25">
      <c r="E27" s="6" t="s">
        <v>9</v>
      </c>
      <c r="F27" s="3">
        <f>F11</f>
        <v>170</v>
      </c>
      <c r="G27" s="3"/>
      <c r="H27" s="88"/>
      <c r="L27" s="96" t="s">
        <v>44</v>
      </c>
      <c r="M27" s="97"/>
      <c r="N27" s="97"/>
      <c r="O27" s="98"/>
      <c r="P27" s="99" t="s">
        <v>43</v>
      </c>
      <c r="Q27" s="100"/>
    </row>
    <row r="28" spans="4:21" x14ac:dyDescent="0.25">
      <c r="E28" s="5"/>
      <c r="F28" s="31" t="s">
        <v>26</v>
      </c>
      <c r="G28" s="3">
        <v>4</v>
      </c>
      <c r="H28" s="88">
        <f t="shared" si="2"/>
        <v>8.5</v>
      </c>
      <c r="L28" s="60" t="s">
        <v>32</v>
      </c>
      <c r="M28" s="41">
        <f>A6</f>
        <v>330</v>
      </c>
      <c r="N28" s="42" t="s">
        <v>29</v>
      </c>
      <c r="O28" s="43">
        <f>B5</f>
        <v>20</v>
      </c>
      <c r="P28" s="54" t="s">
        <v>53</v>
      </c>
      <c r="Q28" s="45">
        <f>C5</f>
        <v>280.5</v>
      </c>
    </row>
    <row r="29" spans="4:21" x14ac:dyDescent="0.25">
      <c r="E29" s="6" t="s">
        <v>10</v>
      </c>
      <c r="F29" s="3">
        <f>F13</f>
        <v>170</v>
      </c>
      <c r="G29" s="3"/>
      <c r="H29" s="88"/>
      <c r="L29" s="61" t="s">
        <v>33</v>
      </c>
      <c r="M29" s="46">
        <f>A8</f>
        <v>170</v>
      </c>
      <c r="N29" s="48" t="s">
        <v>30</v>
      </c>
      <c r="O29" s="50">
        <f>B7</f>
        <v>150</v>
      </c>
      <c r="P29" s="55" t="s">
        <v>54</v>
      </c>
      <c r="Q29" s="57">
        <f>C7</f>
        <v>284.75</v>
      </c>
    </row>
    <row r="30" spans="4:21" ht="15.75" thickBot="1" x14ac:dyDescent="0.3">
      <c r="E30" s="5"/>
      <c r="F30" s="3"/>
      <c r="G30" s="3"/>
      <c r="H30" s="88">
        <f>F31*G28/2/100</f>
        <v>3.2</v>
      </c>
      <c r="L30" s="62" t="s">
        <v>34</v>
      </c>
      <c r="M30" s="63">
        <f>A10</f>
        <v>20</v>
      </c>
      <c r="N30" s="65" t="s">
        <v>31</v>
      </c>
      <c r="O30" s="64">
        <f>B9</f>
        <v>185</v>
      </c>
      <c r="P30" s="67" t="s">
        <v>55</v>
      </c>
      <c r="Q30" s="66">
        <f>C9</f>
        <v>18.5</v>
      </c>
    </row>
    <row r="31" spans="4:21" ht="15.75" thickBot="1" x14ac:dyDescent="0.3">
      <c r="E31" s="36" t="s">
        <v>28</v>
      </c>
      <c r="F31" s="35">
        <f>F15+F17+F19</f>
        <v>160</v>
      </c>
      <c r="G31" s="35"/>
      <c r="H31" s="91"/>
    </row>
    <row r="33" spans="5:7" x14ac:dyDescent="0.25">
      <c r="E33" s="3"/>
      <c r="F33" s="31"/>
      <c r="G33" s="3"/>
    </row>
    <row r="34" spans="5:7" x14ac:dyDescent="0.25">
      <c r="E34" s="3"/>
      <c r="F34" s="3"/>
      <c r="G34" s="3"/>
    </row>
  </sheetData>
  <mergeCells count="8">
    <mergeCell ref="L26:Q26"/>
    <mergeCell ref="L27:O27"/>
    <mergeCell ref="P27:Q27"/>
    <mergeCell ref="L1:Q1"/>
    <mergeCell ref="P10:Q10"/>
    <mergeCell ref="L9:Q9"/>
    <mergeCell ref="L10:O10"/>
    <mergeCell ref="L19:Q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roli</dc:creator>
  <cp:lastModifiedBy>roli</cp:lastModifiedBy>
  <dcterms:created xsi:type="dcterms:W3CDTF">2016-12-11T17:59:17Z</dcterms:created>
  <dcterms:modified xsi:type="dcterms:W3CDTF">2018-03-24T09:26:43Z</dcterms:modified>
</cp:coreProperties>
</file>